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2D21541F-D70E-4179-931A-B6B2DEC50EE1}" xr6:coauthVersionLast="47" xr6:coauthVersionMax="47" xr10:uidLastSave="{00000000-0000-0000-0000-000000000000}"/>
  <bookViews>
    <workbookView xWindow="-120" yWindow="-120" windowWidth="20730" windowHeight="11160" xr2:uid="{FC5EC247-1123-48D7-B1EC-9C83C2B59AB3}"/>
  </bookViews>
  <sheets>
    <sheet name="Prov" sheetId="1" r:id="rId1"/>
  </sheets>
  <externalReferences>
    <externalReference r:id="rId2"/>
  </externalReferences>
  <definedNames>
    <definedName name="_xlnm.Print_Area" localSheetId="0">Prov!$A$1:$K$33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D8" i="1"/>
  <c r="E8" i="1"/>
  <c r="E33" i="1" s="1"/>
  <c r="F8" i="1"/>
  <c r="H8" i="1"/>
  <c r="I8" i="1"/>
  <c r="G9" i="1"/>
  <c r="D10" i="1"/>
  <c r="G10" i="1" s="1"/>
  <c r="E10" i="1"/>
  <c r="F10" i="1"/>
  <c r="F33" i="1" s="1"/>
  <c r="H10" i="1"/>
  <c r="I10" i="1" s="1"/>
  <c r="G11" i="1"/>
  <c r="D12" i="1"/>
  <c r="E12" i="1"/>
  <c r="F12" i="1"/>
  <c r="G12" i="1"/>
  <c r="H12" i="1"/>
  <c r="I12" i="1"/>
  <c r="I13" i="1"/>
  <c r="G14" i="1"/>
  <c r="G15" i="1"/>
  <c r="N15" i="1"/>
  <c r="D16" i="1"/>
  <c r="G16" i="1" s="1"/>
  <c r="E16" i="1"/>
  <c r="I16" i="1" s="1"/>
  <c r="F16" i="1"/>
  <c r="H16" i="1"/>
  <c r="I17" i="1" s="1"/>
  <c r="G17" i="1"/>
  <c r="E18" i="1"/>
  <c r="G18" i="1" s="1"/>
  <c r="F18" i="1"/>
  <c r="H18" i="1"/>
  <c r="I18" i="1"/>
  <c r="D19" i="1"/>
  <c r="G19" i="1" s="1"/>
  <c r="E19" i="1"/>
  <c r="F19" i="1"/>
  <c r="G20" i="1"/>
  <c r="D21" i="1"/>
  <c r="E21" i="1"/>
  <c r="F21" i="1"/>
  <c r="G21" i="1"/>
  <c r="H21" i="1"/>
  <c r="I21" i="1"/>
  <c r="G22" i="1"/>
  <c r="D23" i="1"/>
  <c r="G23" i="1" s="1"/>
  <c r="E23" i="1"/>
  <c r="F23" i="1"/>
  <c r="H23" i="1"/>
  <c r="I23" i="1" s="1"/>
  <c r="D24" i="1"/>
  <c r="E24" i="1"/>
  <c r="G24" i="1" s="1"/>
  <c r="F24" i="1"/>
  <c r="H24" i="1"/>
  <c r="I24" i="1"/>
  <c r="D25" i="1"/>
  <c r="G25" i="1" s="1"/>
  <c r="E25" i="1"/>
  <c r="F25" i="1"/>
  <c r="H25" i="1"/>
  <c r="I25" i="1" s="1"/>
  <c r="G26" i="1"/>
  <c r="G27" i="1"/>
  <c r="G28" i="1"/>
  <c r="D29" i="1"/>
  <c r="E29" i="1"/>
  <c r="F29" i="1"/>
  <c r="G29" i="1"/>
  <c r="H29" i="1"/>
  <c r="I29" i="1" s="1"/>
  <c r="G30" i="1"/>
  <c r="D33" i="1"/>
  <c r="H33" i="1"/>
  <c r="I33" i="1" l="1"/>
  <c r="G8" i="1"/>
  <c r="G33" i="1" s="1"/>
</calcChain>
</file>

<file path=xl/sharedStrings.xml><?xml version="1.0" encoding="utf-8"?>
<sst xmlns="http://schemas.openxmlformats.org/spreadsheetml/2006/main" count="88" uniqueCount="53">
  <si>
    <t>Total</t>
  </si>
  <si>
    <t>-</t>
  </si>
  <si>
    <t>PR</t>
  </si>
  <si>
    <t>Nilam</t>
  </si>
  <si>
    <t>Purun</t>
  </si>
  <si>
    <t>Jarak Pagar</t>
  </si>
  <si>
    <t>Gula Merah</t>
  </si>
  <si>
    <t>Aren</t>
  </si>
  <si>
    <t>Kayu Manis</t>
  </si>
  <si>
    <t>Kenanga</t>
  </si>
  <si>
    <t>Kapuk</t>
  </si>
  <si>
    <t>Biji Kering</t>
  </si>
  <si>
    <t>Pinang</t>
  </si>
  <si>
    <t>Gelondong Kering</t>
  </si>
  <si>
    <t>Kemiri</t>
  </si>
  <si>
    <t>Tepung</t>
  </si>
  <si>
    <t>Sagu/Rumbia</t>
  </si>
  <si>
    <t>Jambu Mete</t>
  </si>
  <si>
    <t>Kakao</t>
  </si>
  <si>
    <t>Bunga Kering</t>
  </si>
  <si>
    <t>Cengkeh</t>
  </si>
  <si>
    <t>Lada</t>
  </si>
  <si>
    <t>Kopi</t>
  </si>
  <si>
    <t>CPO</t>
  </si>
  <si>
    <t>TBS</t>
  </si>
  <si>
    <t>PBS</t>
  </si>
  <si>
    <t>PBN</t>
  </si>
  <si>
    <t>Tbs</t>
  </si>
  <si>
    <t>Kelapa Sawit</t>
  </si>
  <si>
    <t>Kelapa Hibrida</t>
  </si>
  <si>
    <t>Kopra</t>
  </si>
  <si>
    <t xml:space="preserve">Kelapa Dalam </t>
  </si>
  <si>
    <t>Sheet</t>
  </si>
  <si>
    <t>Karet</t>
  </si>
  <si>
    <t>9=(8/5)*1000</t>
  </si>
  <si>
    <t>7=4+5+6</t>
  </si>
  <si>
    <t>Produksi</t>
  </si>
  <si>
    <t>Pekebun (KK)</t>
  </si>
  <si>
    <t>Kg/ Ha</t>
  </si>
  <si>
    <t>Ton</t>
  </si>
  <si>
    <t>Jumlah</t>
  </si>
  <si>
    <t>TR/TTM</t>
  </si>
  <si>
    <t>TM</t>
  </si>
  <si>
    <t>TBM</t>
  </si>
  <si>
    <t>Pengusahaan</t>
  </si>
  <si>
    <t xml:space="preserve">Wujud </t>
  </si>
  <si>
    <t>Luas Tanaman/Area (Ha)</t>
  </si>
  <si>
    <t xml:space="preserve">Pola </t>
  </si>
  <si>
    <t>Jenis Komoditi</t>
  </si>
  <si>
    <t>No</t>
  </si>
  <si>
    <t>DINAS PERTANIAN KABUPATEN TANAH BUMBU  PROVINSI KALIMANTAN SELATAN</t>
  </si>
  <si>
    <t>LUAS AREAL DAN PRODUKSI PENGUSAHAAN KOMODITI PERKEBUNAN TAHUN 2022</t>
  </si>
  <si>
    <t>DATA STATISTIK PERKEBUNAN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</si>
</sst>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  <numFmt numFmtId="168" formatCode="_(* #,##0.000_);_(* \(#,##0.000\);_(* &quot;-&quot;??_);_(@_)"/>
  </numFmts>
  <fonts count="12">
    <font>
      <sz val="11"/>
      <name val="Body Font"/>
    </font>
    <font>
      <sz val="11"/>
      <color rgb="FF000000"/>
      <name val="Body Font"/>
      <charset val="1"/>
    </font>
    <font>
      <sz val="16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6"/>
      <name val="Body Font"/>
      <charset val="1"/>
    </font>
    <font>
      <sz val="8"/>
      <name val="Body Font"/>
      <charset val="1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indexed="8"/>
      <name val="Body Font"/>
    </font>
    <font>
      <i/>
      <sz val="16"/>
      <color indexed="8"/>
      <name val="Body Font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5" fontId="8" fillId="0" borderId="0">
      <alignment vertical="top"/>
      <protection locked="0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164" fontId="2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164" fontId="5" fillId="0" borderId="0" xfId="0" applyNumberFormat="1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165" fontId="2" fillId="0" borderId="2" xfId="1" applyFont="1" applyBorder="1" applyAlignment="1" applyProtection="1">
      <alignment horizontal="left" vertical="center"/>
    </xf>
    <xf numFmtId="164" fontId="5" fillId="0" borderId="2" xfId="0" applyNumberFormat="1" applyFont="1" applyBorder="1" applyAlignment="1"/>
    <xf numFmtId="166" fontId="9" fillId="0" borderId="3" xfId="1" applyNumberFormat="1" applyFont="1" applyBorder="1" applyAlignment="1" applyProtection="1">
      <alignment horizontal="right"/>
    </xf>
    <xf numFmtId="164" fontId="9" fillId="0" borderId="2" xfId="0" applyNumberFormat="1" applyFont="1" applyBorder="1" applyAlignment="1">
      <alignment horizontal="right"/>
    </xf>
    <xf numFmtId="166" fontId="9" fillId="0" borderId="2" xfId="1" applyNumberFormat="1" applyFont="1" applyBorder="1" applyAlignment="1" applyProtection="1">
      <alignment horizontal="right"/>
    </xf>
    <xf numFmtId="166" fontId="9" fillId="0" borderId="4" xfId="1" applyNumberFormat="1" applyFont="1" applyBorder="1" applyAlignment="1" applyProtection="1">
      <alignment horizontal="right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/>
    <xf numFmtId="0" fontId="10" fillId="0" borderId="4" xfId="0" applyFont="1" applyBorder="1" applyAlignment="1">
      <alignment horizontal="center" vertical="center"/>
    </xf>
    <xf numFmtId="164" fontId="9" fillId="0" borderId="5" xfId="0" applyNumberFormat="1" applyFont="1" applyBorder="1" applyAlignment="1"/>
    <xf numFmtId="166" fontId="9" fillId="0" borderId="0" xfId="1" applyNumberFormat="1" applyFont="1" applyAlignment="1" applyProtection="1">
      <alignment horizontal="right"/>
    </xf>
    <xf numFmtId="164" fontId="9" fillId="0" borderId="5" xfId="0" applyNumberFormat="1" applyFont="1" applyBorder="1" applyAlignment="1">
      <alignment horizontal="right"/>
    </xf>
    <xf numFmtId="166" fontId="9" fillId="0" borderId="5" xfId="1" applyNumberFormat="1" applyFont="1" applyBorder="1" applyAlignment="1" applyProtection="1">
      <alignment horizontal="right"/>
    </xf>
    <xf numFmtId="166" fontId="9" fillId="0" borderId="6" xfId="1" applyNumberFormat="1" applyFont="1" applyBorder="1" applyAlignment="1" applyProtection="1">
      <alignment horizontal="right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166" fontId="9" fillId="0" borderId="5" xfId="1" applyNumberFormat="1" applyFont="1" applyBorder="1" applyAlignment="1" applyProtection="1"/>
    <xf numFmtId="0" fontId="9" fillId="0" borderId="5" xfId="0" applyFont="1" applyBorder="1" applyAlignment="1"/>
    <xf numFmtId="166" fontId="6" fillId="0" borderId="0" xfId="1" applyNumberFormat="1" applyFont="1" applyAlignment="1" applyProtection="1">
      <alignment horizontal="right"/>
    </xf>
    <xf numFmtId="164" fontId="1" fillId="0" borderId="0" xfId="0" applyNumberFormat="1" applyFont="1" applyAlignment="1"/>
    <xf numFmtId="166" fontId="6" fillId="0" borderId="5" xfId="1" applyNumberFormat="1" applyFont="1" applyBorder="1" applyAlignment="1" applyProtection="1"/>
    <xf numFmtId="166" fontId="6" fillId="0" borderId="5" xfId="1" applyNumberFormat="1" applyFont="1" applyBorder="1" applyAlignment="1" applyProtection="1">
      <alignment horizontal="right"/>
    </xf>
    <xf numFmtId="166" fontId="6" fillId="0" borderId="6" xfId="1" applyNumberFormat="1" applyFont="1" applyBorder="1" applyAlignment="1" applyProtection="1">
      <alignment horizontal="right"/>
    </xf>
    <xf numFmtId="164" fontId="9" fillId="0" borderId="0" xfId="0" applyNumberFormat="1" applyFont="1" applyAlignment="1"/>
    <xf numFmtId="167" fontId="9" fillId="0" borderId="0" xfId="0" applyNumberFormat="1" applyFont="1" applyAlignment="1"/>
    <xf numFmtId="0" fontId="0" fillId="3" borderId="0" xfId="0" applyFill="1">
      <alignment vertical="center"/>
    </xf>
    <xf numFmtId="0" fontId="2" fillId="3" borderId="0" xfId="0" applyFont="1" applyFill="1" applyAlignment="1"/>
    <xf numFmtId="166" fontId="9" fillId="4" borderId="5" xfId="1" applyNumberFormat="1" applyFont="1" applyFill="1" applyBorder="1" applyAlignment="1" applyProtection="1"/>
    <xf numFmtId="166" fontId="6" fillId="4" borderId="5" xfId="1" applyNumberFormat="1" applyFont="1" applyFill="1" applyBorder="1" applyAlignment="1" applyProtection="1"/>
    <xf numFmtId="166" fontId="6" fillId="4" borderId="0" xfId="1" applyNumberFormat="1" applyFont="1" applyFill="1" applyAlignment="1" applyProtection="1">
      <alignment horizontal="right"/>
    </xf>
    <xf numFmtId="165" fontId="6" fillId="4" borderId="5" xfId="1" applyFont="1" applyFill="1" applyBorder="1" applyAlignment="1" applyProtection="1">
      <alignment horizontal="right"/>
    </xf>
    <xf numFmtId="166" fontId="6" fillId="4" borderId="5" xfId="1" applyNumberFormat="1" applyFont="1" applyFill="1" applyBorder="1" applyAlignment="1" applyProtection="1">
      <alignment horizontal="right"/>
    </xf>
    <xf numFmtId="166" fontId="6" fillId="4" borderId="6" xfId="1" applyNumberFormat="1" applyFont="1" applyFill="1" applyBorder="1" applyAlignment="1" applyProtection="1">
      <alignment horizontal="right"/>
    </xf>
    <xf numFmtId="0" fontId="9" fillId="4" borderId="5" xfId="0" applyFont="1" applyFill="1" applyBorder="1" applyAlignment="1">
      <alignment horizontal="center"/>
    </xf>
    <xf numFmtId="0" fontId="9" fillId="4" borderId="5" xfId="0" applyFont="1" applyFill="1" applyBorder="1" applyAlignment="1"/>
    <xf numFmtId="0" fontId="9" fillId="4" borderId="6" xfId="0" applyFont="1" applyFill="1" applyBorder="1" applyAlignment="1">
      <alignment horizontal="center" vertical="center"/>
    </xf>
    <xf numFmtId="168" fontId="6" fillId="0" borderId="0" xfId="1" applyNumberFormat="1" applyFont="1" applyAlignment="1" applyProtection="1">
      <alignment horizontal="right"/>
    </xf>
    <xf numFmtId="166" fontId="9" fillId="0" borderId="5" xfId="1" applyNumberFormat="1" applyFont="1" applyBorder="1" applyAlignment="1" applyProtection="1">
      <alignment horizontal="left"/>
    </xf>
    <xf numFmtId="0" fontId="9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165" fontId="6" fillId="0" borderId="5" xfId="1" applyFont="1" applyBorder="1" applyAlignment="1" applyProtection="1">
      <alignment horizontal="right"/>
    </xf>
    <xf numFmtId="0" fontId="6" fillId="0" borderId="5" xfId="0" applyFont="1" applyBorder="1" applyAlignment="1">
      <alignment horizontal="right"/>
    </xf>
    <xf numFmtId="0" fontId="9" fillId="0" borderId="7" xfId="0" applyFont="1" applyBorder="1" applyAlignment="1">
      <alignment horizontal="left" vertical="center"/>
    </xf>
    <xf numFmtId="166" fontId="6" fillId="0" borderId="7" xfId="1" applyNumberFormat="1" applyFont="1" applyBorder="1" applyAlignment="1" applyProtection="1">
      <alignment horizontal="right" vertical="center"/>
    </xf>
    <xf numFmtId="168" fontId="6" fillId="0" borderId="8" xfId="1" applyNumberFormat="1" applyFont="1" applyBorder="1" applyAlignment="1" applyProtection="1">
      <alignment horizontal="right"/>
    </xf>
    <xf numFmtId="168" fontId="6" fillId="0" borderId="7" xfId="1" applyNumberFormat="1" applyFont="1" applyBorder="1" applyAlignment="1" applyProtection="1">
      <alignment horizontal="right"/>
    </xf>
    <xf numFmtId="166" fontId="6" fillId="0" borderId="7" xfId="1" applyNumberFormat="1" applyFont="1" applyBorder="1" applyAlignment="1" applyProtection="1">
      <alignment horizontal="right"/>
    </xf>
    <xf numFmtId="166" fontId="6" fillId="0" borderId="9" xfId="1" applyNumberFormat="1" applyFont="1" applyBorder="1" applyAlignment="1" applyProtection="1">
      <alignment horizontal="right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/>
    <xf numFmtId="0" fontId="9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KL%20Diskominfotik%20SP\ADING%20MAGANG\Monografi%20lanjutan\2022\SKPD\Pertanian\1.%20DATA%20STATISTIK%202022%20SEMS%201%20(Perkebunan).xlsx" TargetMode="External"/><Relationship Id="rId1" Type="http://schemas.openxmlformats.org/officeDocument/2006/relationships/externalLinkPath" Target="1.%20DATA%20STATISTIK%202022%20SEMS%201%20(Perkebuna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31"/>
      <sheetName val="532"/>
      <sheetName val="533"/>
      <sheetName val="534"/>
      <sheetName val="535"/>
      <sheetName val="536"/>
      <sheetName val="537"/>
      <sheetName val="538"/>
      <sheetName val="539"/>
      <sheetName val="53.10"/>
      <sheetName val="5311"/>
      <sheetName val="53.12"/>
      <sheetName val="5313"/>
      <sheetName val="5314"/>
      <sheetName val="5315"/>
      <sheetName val="Sheet1"/>
      <sheetName val="Sheet2"/>
    </sheetNames>
    <sheetDataSet>
      <sheetData sheetId="0"/>
      <sheetData sheetId="1"/>
      <sheetData sheetId="2"/>
      <sheetData sheetId="3">
        <row r="22">
          <cell r="B22">
            <v>949</v>
          </cell>
          <cell r="C22">
            <v>20232</v>
          </cell>
          <cell r="D22">
            <v>1351</v>
          </cell>
          <cell r="F22">
            <v>25040.182000000001</v>
          </cell>
        </row>
      </sheetData>
      <sheetData sheetId="4">
        <row r="22">
          <cell r="B22">
            <v>2285</v>
          </cell>
          <cell r="C22">
            <v>32494</v>
          </cell>
          <cell r="D22">
            <v>559</v>
          </cell>
          <cell r="F22">
            <v>616562.46200000006</v>
          </cell>
        </row>
      </sheetData>
      <sheetData sheetId="5">
        <row r="25">
          <cell r="B25">
            <v>19</v>
          </cell>
          <cell r="C25">
            <v>1833</v>
          </cell>
          <cell r="D25">
            <v>84</v>
          </cell>
          <cell r="F25">
            <v>1391.1029999999998</v>
          </cell>
        </row>
      </sheetData>
      <sheetData sheetId="6">
        <row r="25">
          <cell r="B25">
            <v>6</v>
          </cell>
          <cell r="C25">
            <v>2</v>
          </cell>
          <cell r="D25">
            <v>0</v>
          </cell>
        </row>
      </sheetData>
      <sheetData sheetId="7">
        <row r="25">
          <cell r="C25">
            <v>7</v>
          </cell>
          <cell r="D25">
            <v>2</v>
          </cell>
          <cell r="F25">
            <v>3.0370000000000004</v>
          </cell>
        </row>
      </sheetData>
      <sheetData sheetId="8">
        <row r="25">
          <cell r="B25">
            <v>14</v>
          </cell>
          <cell r="C25">
            <v>10</v>
          </cell>
          <cell r="D25">
            <v>7</v>
          </cell>
          <cell r="F25">
            <v>4.33</v>
          </cell>
        </row>
      </sheetData>
      <sheetData sheetId="9">
        <row r="25">
          <cell r="B25">
            <v>11</v>
          </cell>
          <cell r="C25">
            <v>14</v>
          </cell>
          <cell r="D25">
            <v>1</v>
          </cell>
          <cell r="F25">
            <v>6.1700000000000008</v>
          </cell>
        </row>
      </sheetData>
      <sheetData sheetId="10">
        <row r="25">
          <cell r="B25">
            <v>1</v>
          </cell>
          <cell r="C25">
            <v>7</v>
          </cell>
          <cell r="D25">
            <v>0</v>
          </cell>
          <cell r="F25">
            <v>4.0289999999999999</v>
          </cell>
        </row>
      </sheetData>
      <sheetData sheetId="11">
        <row r="25">
          <cell r="B25">
            <v>8</v>
          </cell>
          <cell r="C25">
            <v>38</v>
          </cell>
          <cell r="D25">
            <v>1</v>
          </cell>
          <cell r="F25">
            <v>84.800000000000011</v>
          </cell>
        </row>
      </sheetData>
      <sheetData sheetId="12">
        <row r="25">
          <cell r="B25">
            <v>0</v>
          </cell>
          <cell r="C25">
            <v>7</v>
          </cell>
          <cell r="D25">
            <v>0</v>
          </cell>
          <cell r="F25">
            <v>2.327</v>
          </cell>
        </row>
      </sheetData>
      <sheetData sheetId="13">
        <row r="25">
          <cell r="B25">
            <v>414.75</v>
          </cell>
          <cell r="C25">
            <v>1685.5</v>
          </cell>
          <cell r="D25">
            <v>0</v>
          </cell>
          <cell r="F25">
            <v>1710</v>
          </cell>
        </row>
      </sheetData>
      <sheetData sheetId="14">
        <row r="25">
          <cell r="B25">
            <v>9165</v>
          </cell>
          <cell r="C25">
            <v>42952</v>
          </cell>
          <cell r="D25">
            <v>0</v>
          </cell>
          <cell r="F25">
            <v>918972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7FF0-4DFA-4154-892D-3C5538C4786C}">
  <sheetPr>
    <tabColor rgb="FFC00000"/>
  </sheetPr>
  <dimension ref="A1:V57"/>
  <sheetViews>
    <sheetView tabSelected="1" view="pageBreakPreview" zoomScale="60" zoomScaleNormal="55" workbookViewId="0">
      <selection activeCell="A2" sqref="A2:K2"/>
    </sheetView>
  </sheetViews>
  <sheetFormatPr defaultColWidth="10" defaultRowHeight="14.25"/>
  <cols>
    <col min="1" max="1" width="9" customWidth="1"/>
    <col min="2" max="2" width="22.625" customWidth="1"/>
    <col min="3" max="3" width="20.875" style="1" customWidth="1"/>
    <col min="4" max="4" width="13.625" customWidth="1"/>
    <col min="5" max="5" width="12.625" customWidth="1"/>
    <col min="6" max="6" width="13.5" customWidth="1"/>
    <col min="7" max="7" width="14.125" customWidth="1"/>
    <col min="8" max="8" width="17.375" customWidth="1"/>
    <col min="9" max="9" width="18.25" customWidth="1"/>
    <col min="10" max="10" width="17.875" customWidth="1"/>
    <col min="11" max="11" width="24.5" customWidth="1"/>
    <col min="12" max="12" width="3.5" customWidth="1"/>
    <col min="16" max="16" width="10.5" customWidth="1"/>
    <col min="17" max="17" width="12.125" customWidth="1"/>
    <col min="18" max="19" width="9.125" customWidth="1"/>
    <col min="20" max="20" width="13.75" customWidth="1"/>
    <col min="21" max="21" width="12" customWidth="1"/>
  </cols>
  <sheetData>
    <row r="1" spans="1:22" ht="20.25">
      <c r="A1" s="88" t="s">
        <v>52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22" ht="20.25">
      <c r="A2" s="88" t="s">
        <v>51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22" ht="20.25">
      <c r="A3" s="88" t="s">
        <v>50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2" ht="20.25">
      <c r="A4" s="87" t="s">
        <v>49</v>
      </c>
      <c r="B4" s="87" t="s">
        <v>48</v>
      </c>
      <c r="C4" s="67" t="s">
        <v>47</v>
      </c>
      <c r="D4" s="86" t="s">
        <v>46</v>
      </c>
      <c r="E4" s="85"/>
      <c r="F4" s="85"/>
      <c r="G4" s="84"/>
      <c r="H4" s="83" t="s">
        <v>36</v>
      </c>
      <c r="I4" s="82"/>
      <c r="J4" s="81" t="s">
        <v>40</v>
      </c>
      <c r="K4" s="65" t="s">
        <v>45</v>
      </c>
    </row>
    <row r="5" spans="1:22" ht="20.25">
      <c r="A5" s="80"/>
      <c r="B5" s="80"/>
      <c r="C5" s="79" t="s">
        <v>44</v>
      </c>
      <c r="D5" s="75" t="s">
        <v>43</v>
      </c>
      <c r="E5" s="22" t="s">
        <v>42</v>
      </c>
      <c r="F5" s="78" t="s">
        <v>41</v>
      </c>
      <c r="G5" s="76" t="s">
        <v>40</v>
      </c>
      <c r="H5" s="77" t="s">
        <v>39</v>
      </c>
      <c r="I5" s="76" t="s">
        <v>38</v>
      </c>
      <c r="J5" s="75" t="s">
        <v>37</v>
      </c>
      <c r="K5" s="22" t="s">
        <v>36</v>
      </c>
    </row>
    <row r="6" spans="1:22" ht="20.25">
      <c r="A6" s="69">
        <v>1</v>
      </c>
      <c r="B6" s="69">
        <v>2</v>
      </c>
      <c r="C6" s="74">
        <v>3</v>
      </c>
      <c r="D6" s="69">
        <v>4</v>
      </c>
      <c r="E6" s="68">
        <v>5</v>
      </c>
      <c r="F6" s="73">
        <v>6</v>
      </c>
      <c r="G6" s="72" t="s">
        <v>35</v>
      </c>
      <c r="H6" s="71">
        <v>8</v>
      </c>
      <c r="I6" s="70" t="s">
        <v>34</v>
      </c>
      <c r="J6" s="69">
        <v>10</v>
      </c>
      <c r="K6" s="68">
        <v>11</v>
      </c>
    </row>
    <row r="7" spans="1:22" ht="20.25">
      <c r="A7" s="67">
        <v>1</v>
      </c>
      <c r="B7" s="66" t="s">
        <v>33</v>
      </c>
      <c r="C7" s="65" t="s">
        <v>2</v>
      </c>
      <c r="D7" s="64">
        <f>'[1]534'!B22</f>
        <v>949</v>
      </c>
      <c r="E7" s="63">
        <f>'[1]534'!C22</f>
        <v>20232</v>
      </c>
      <c r="F7" s="63">
        <f>'[1]534'!D22</f>
        <v>1351</v>
      </c>
      <c r="G7" s="63">
        <f>SUM(D7:F7)</f>
        <v>22532</v>
      </c>
      <c r="H7" s="62">
        <f>'[1]534'!F22</f>
        <v>25040.182000000001</v>
      </c>
      <c r="I7" s="61">
        <f>SUM(H7/E7)*1000</f>
        <v>1237.6523329379202</v>
      </c>
      <c r="J7" s="60">
        <v>6306</v>
      </c>
      <c r="K7" s="59" t="s">
        <v>32</v>
      </c>
    </row>
    <row r="8" spans="1:22" ht="20.25">
      <c r="A8" s="32"/>
      <c r="B8" s="34"/>
      <c r="C8" s="30" t="s">
        <v>26</v>
      </c>
      <c r="D8" s="39">
        <f>'[1]5314'!B25</f>
        <v>414.75</v>
      </c>
      <c r="E8" s="38">
        <f>'[1]5314'!C25</f>
        <v>1685.5</v>
      </c>
      <c r="F8" s="38">
        <f>'[1]5314'!D25</f>
        <v>0</v>
      </c>
      <c r="G8" s="38">
        <f>SUM(D8:F8)</f>
        <v>2100.25</v>
      </c>
      <c r="H8" s="38">
        <f>'[1]5314'!F25</f>
        <v>1710</v>
      </c>
      <c r="I8" s="35">
        <f>SUM(H8/E8)*1000</f>
        <v>1014.5357460694155</v>
      </c>
      <c r="J8" s="58">
        <v>947</v>
      </c>
      <c r="K8" s="55" t="s">
        <v>32</v>
      </c>
    </row>
    <row r="9" spans="1:22" ht="20.25">
      <c r="A9" s="32"/>
      <c r="B9" s="34"/>
      <c r="C9" s="30" t="s">
        <v>25</v>
      </c>
      <c r="D9" s="39">
        <v>0</v>
      </c>
      <c r="E9" s="38">
        <v>0</v>
      </c>
      <c r="F9" s="38">
        <v>0</v>
      </c>
      <c r="G9" s="38">
        <f>SUM(D9:F9)</f>
        <v>0</v>
      </c>
      <c r="H9" s="57">
        <v>0</v>
      </c>
      <c r="I9" s="35">
        <v>0</v>
      </c>
      <c r="J9" s="56"/>
      <c r="K9" s="55" t="s">
        <v>32</v>
      </c>
    </row>
    <row r="10" spans="1:22" ht="20.25">
      <c r="A10" s="32">
        <v>2</v>
      </c>
      <c r="B10" s="34" t="s">
        <v>31</v>
      </c>
      <c r="C10" s="30" t="s">
        <v>2</v>
      </c>
      <c r="D10" s="39">
        <f>'[1]536'!B25</f>
        <v>19</v>
      </c>
      <c r="E10" s="39">
        <f>'[1]536'!C25</f>
        <v>1833</v>
      </c>
      <c r="F10" s="39">
        <f>'[1]536'!D25</f>
        <v>84</v>
      </c>
      <c r="G10" s="38">
        <f>SUM(D10:F10)</f>
        <v>1936</v>
      </c>
      <c r="H10" s="38">
        <f>'[1]536'!F25</f>
        <v>1391.1029999999998</v>
      </c>
      <c r="I10" s="53">
        <f>SUM(H10/E10)*1000*0.17/100</f>
        <v>1.2901664484451718</v>
      </c>
      <c r="J10" s="37">
        <v>3474</v>
      </c>
      <c r="K10" s="31" t="s">
        <v>30</v>
      </c>
    </row>
    <row r="11" spans="1:22" ht="20.25">
      <c r="A11" s="32">
        <v>3</v>
      </c>
      <c r="B11" s="34" t="s">
        <v>29</v>
      </c>
      <c r="C11" s="30" t="s">
        <v>25</v>
      </c>
      <c r="D11" s="39">
        <v>0</v>
      </c>
      <c r="E11" s="38">
        <v>0</v>
      </c>
      <c r="F11" s="38">
        <v>0</v>
      </c>
      <c r="G11" s="38">
        <f>SUM(D11:F11)</f>
        <v>0</v>
      </c>
      <c r="H11" s="38">
        <v>0</v>
      </c>
      <c r="I11" s="35">
        <v>0</v>
      </c>
      <c r="J11" s="37"/>
      <c r="K11" s="54" t="s">
        <v>1</v>
      </c>
      <c r="O11" s="2"/>
      <c r="P11" s="2"/>
      <c r="Q11" s="2"/>
      <c r="R11" s="2"/>
      <c r="S11" s="2"/>
      <c r="T11" s="2"/>
      <c r="U11" s="2"/>
      <c r="V11" s="2"/>
    </row>
    <row r="12" spans="1:22" ht="20.25">
      <c r="A12" s="32">
        <v>4</v>
      </c>
      <c r="B12" s="34" t="s">
        <v>28</v>
      </c>
      <c r="C12" s="30" t="s">
        <v>2</v>
      </c>
      <c r="D12" s="39">
        <f>'[1]535'!B22</f>
        <v>2285</v>
      </c>
      <c r="E12" s="39">
        <f>'[1]535'!C22</f>
        <v>32494</v>
      </c>
      <c r="F12" s="39">
        <f>'[1]535'!D22</f>
        <v>559</v>
      </c>
      <c r="G12" s="38">
        <f>SUM(D12:F12)</f>
        <v>35338</v>
      </c>
      <c r="H12" s="38">
        <f>'[1]535'!F22</f>
        <v>616562.46200000006</v>
      </c>
      <c r="I12" s="53">
        <f>SUM(H12/E12)*1000*0.22/100</f>
        <v>41.744242518618833</v>
      </c>
      <c r="J12" s="37">
        <v>15047</v>
      </c>
      <c r="K12" s="33" t="s">
        <v>27</v>
      </c>
      <c r="O12" s="2"/>
      <c r="P12" s="2"/>
      <c r="Q12" s="2"/>
      <c r="R12" s="2"/>
      <c r="S12" s="2"/>
      <c r="T12" s="2"/>
      <c r="U12" s="2"/>
      <c r="V12" s="2"/>
    </row>
    <row r="13" spans="1:22" ht="20.25">
      <c r="A13" s="32"/>
      <c r="B13" s="34"/>
      <c r="C13" s="30"/>
      <c r="D13" s="39">
        <v>0</v>
      </c>
      <c r="E13" s="38">
        <v>0</v>
      </c>
      <c r="F13" s="38">
        <v>0</v>
      </c>
      <c r="G13" s="38">
        <v>0</v>
      </c>
      <c r="H13" s="38">
        <v>0</v>
      </c>
      <c r="I13" s="35">
        <f>0.22*H12</f>
        <v>135643.74164000002</v>
      </c>
      <c r="J13" s="37"/>
      <c r="K13" s="33" t="s">
        <v>23</v>
      </c>
      <c r="O13" s="2"/>
      <c r="P13" s="2"/>
      <c r="Q13" s="2"/>
      <c r="R13" s="2"/>
      <c r="S13" s="2"/>
      <c r="T13" s="2"/>
      <c r="U13" s="2"/>
      <c r="V13" s="2"/>
    </row>
    <row r="14" spans="1:22" ht="20.25">
      <c r="A14" s="32"/>
      <c r="B14" s="34"/>
      <c r="C14" s="30" t="s">
        <v>26</v>
      </c>
      <c r="D14" s="39">
        <v>0</v>
      </c>
      <c r="E14" s="38">
        <v>0</v>
      </c>
      <c r="F14" s="38">
        <v>0</v>
      </c>
      <c r="G14" s="38">
        <f>SUM(D14:F14)</f>
        <v>0</v>
      </c>
      <c r="H14" s="38">
        <v>0</v>
      </c>
      <c r="I14" s="35">
        <v>0</v>
      </c>
      <c r="J14" s="37"/>
      <c r="K14" s="33"/>
      <c r="O14" s="2"/>
      <c r="P14" s="2"/>
      <c r="Q14" s="2"/>
      <c r="R14" s="2"/>
      <c r="S14" s="2"/>
      <c r="T14" s="2"/>
      <c r="U14" s="2"/>
      <c r="V14" s="2"/>
    </row>
    <row r="15" spans="1:22" ht="20.25">
      <c r="A15" s="32"/>
      <c r="B15" s="34"/>
      <c r="C15" s="30"/>
      <c r="D15" s="39">
        <v>0</v>
      </c>
      <c r="E15" s="38">
        <v>0</v>
      </c>
      <c r="F15" s="38">
        <v>0</v>
      </c>
      <c r="G15" s="38">
        <f>SUM(D15:F15)</f>
        <v>0</v>
      </c>
      <c r="H15" s="38">
        <v>0</v>
      </c>
      <c r="I15" s="35">
        <v>0</v>
      </c>
      <c r="J15" s="37"/>
      <c r="K15" s="33"/>
      <c r="N15">
        <f>3474</f>
        <v>3474</v>
      </c>
      <c r="O15" s="2"/>
      <c r="P15" s="2"/>
      <c r="Q15" s="2"/>
      <c r="R15" s="2"/>
      <c r="S15" s="2"/>
      <c r="T15" s="2"/>
      <c r="U15" s="2"/>
      <c r="V15" s="2"/>
    </row>
    <row r="16" spans="1:22" ht="20.25">
      <c r="A16" s="32"/>
      <c r="B16" s="34"/>
      <c r="C16" s="30" t="s">
        <v>25</v>
      </c>
      <c r="D16" s="39">
        <f>'[1]5315'!B25</f>
        <v>9165</v>
      </c>
      <c r="E16" s="38">
        <f>'[1]5315'!C25</f>
        <v>42952</v>
      </c>
      <c r="F16" s="38">
        <f>'[1]5315'!D25</f>
        <v>0</v>
      </c>
      <c r="G16" s="38">
        <f>SUM(D16:F16)</f>
        <v>52117</v>
      </c>
      <c r="H16" s="38">
        <f>'[1]5315'!F25</f>
        <v>918972</v>
      </c>
      <c r="I16" s="35">
        <f>SUM(H16/E16)*1000</f>
        <v>21395.325013969083</v>
      </c>
      <c r="J16" s="37">
        <v>7898</v>
      </c>
      <c r="K16" s="33" t="s">
        <v>24</v>
      </c>
      <c r="O16" s="2"/>
      <c r="P16" s="40"/>
      <c r="Q16" s="40"/>
      <c r="R16" s="40"/>
      <c r="S16" s="40"/>
      <c r="T16" s="3"/>
      <c r="U16" s="3"/>
      <c r="V16" s="2"/>
    </row>
    <row r="17" spans="1:22" ht="20.25">
      <c r="A17" s="32"/>
      <c r="B17" s="34"/>
      <c r="C17" s="30"/>
      <c r="D17" s="39"/>
      <c r="E17" s="38"/>
      <c r="F17" s="38"/>
      <c r="G17" s="38">
        <f>SUM(D17:F17)</f>
        <v>0</v>
      </c>
      <c r="H17" s="38"/>
      <c r="I17" s="35">
        <f>0.22*H16</f>
        <v>202173.84</v>
      </c>
      <c r="J17" s="37"/>
      <c r="K17" s="33" t="s">
        <v>23</v>
      </c>
      <c r="O17" s="2"/>
      <c r="P17" s="2"/>
      <c r="Q17" s="2"/>
      <c r="R17" s="2"/>
      <c r="S17" s="2"/>
      <c r="T17" s="2"/>
      <c r="U17" s="2"/>
      <c r="V17" s="2"/>
    </row>
    <row r="18" spans="1:22" s="42" customFormat="1" ht="20.25">
      <c r="A18" s="52">
        <v>5</v>
      </c>
      <c r="B18" s="51" t="s">
        <v>22</v>
      </c>
      <c r="C18" s="50" t="s">
        <v>2</v>
      </c>
      <c r="D18" s="49">
        <v>0</v>
      </c>
      <c r="E18" s="48">
        <f>'[1]538'!C25</f>
        <v>7</v>
      </c>
      <c r="F18" s="48">
        <f>'[1]538'!D25</f>
        <v>2</v>
      </c>
      <c r="G18" s="48">
        <f>SUM(D18:F18)</f>
        <v>9</v>
      </c>
      <c r="H18" s="47">
        <f>'[1]538'!F25</f>
        <v>3.0370000000000004</v>
      </c>
      <c r="I18" s="46">
        <f>SUM(H18/E18)*1000</f>
        <v>433.85714285714289</v>
      </c>
      <c r="J18" s="45">
        <v>62</v>
      </c>
      <c r="K18" s="44" t="s">
        <v>11</v>
      </c>
      <c r="O18" s="43"/>
      <c r="P18" s="43"/>
      <c r="Q18" s="43"/>
      <c r="R18" s="43"/>
      <c r="S18" s="43"/>
      <c r="T18" s="43"/>
      <c r="U18" s="43"/>
      <c r="V18" s="43"/>
    </row>
    <row r="19" spans="1:22" ht="20.25">
      <c r="A19" s="32">
        <v>6</v>
      </c>
      <c r="B19" s="34" t="s">
        <v>21</v>
      </c>
      <c r="C19" s="30" t="s">
        <v>2</v>
      </c>
      <c r="D19" s="39">
        <f>'[1]537'!B25</f>
        <v>6</v>
      </c>
      <c r="E19" s="39">
        <f>'[1]537'!C25</f>
        <v>2</v>
      </c>
      <c r="F19" s="39">
        <f>'[1]537'!D25</f>
        <v>0</v>
      </c>
      <c r="G19" s="38">
        <f>SUM(D19:F19)</f>
        <v>8</v>
      </c>
      <c r="H19" s="38">
        <v>0</v>
      </c>
      <c r="I19" s="35">
        <v>0</v>
      </c>
      <c r="J19" s="37"/>
      <c r="K19" s="33" t="s">
        <v>11</v>
      </c>
      <c r="O19" s="2"/>
      <c r="P19" s="2"/>
      <c r="Q19" s="2"/>
      <c r="R19" s="2"/>
      <c r="S19" s="2"/>
      <c r="T19" s="2"/>
      <c r="U19" s="2"/>
      <c r="V19" s="2"/>
    </row>
    <row r="20" spans="1:22" ht="20.25">
      <c r="A20" s="32">
        <v>7</v>
      </c>
      <c r="B20" s="34" t="s">
        <v>20</v>
      </c>
      <c r="C20" s="30" t="s">
        <v>2</v>
      </c>
      <c r="D20" s="39">
        <v>0</v>
      </c>
      <c r="E20" s="38">
        <v>0</v>
      </c>
      <c r="F20" s="38">
        <v>0</v>
      </c>
      <c r="G20" s="38">
        <f>SUM(D20:F20)</f>
        <v>0</v>
      </c>
      <c r="H20" s="38">
        <v>0</v>
      </c>
      <c r="I20" s="35">
        <v>0</v>
      </c>
      <c r="J20" s="37"/>
      <c r="K20" s="33" t="s">
        <v>19</v>
      </c>
      <c r="O20" s="2"/>
      <c r="P20" s="40"/>
      <c r="Q20" s="41"/>
      <c r="R20" s="40"/>
      <c r="S20" s="2"/>
      <c r="T20" s="2"/>
      <c r="U20" s="2"/>
      <c r="V20" s="2"/>
    </row>
    <row r="21" spans="1:22" ht="20.25">
      <c r="A21" s="32">
        <v>8</v>
      </c>
      <c r="B21" s="34" t="s">
        <v>18</v>
      </c>
      <c r="C21" s="30" t="s">
        <v>2</v>
      </c>
      <c r="D21" s="39">
        <f>'[1]539'!B25</f>
        <v>14</v>
      </c>
      <c r="E21" s="39">
        <f>'[1]539'!C25</f>
        <v>10</v>
      </c>
      <c r="F21" s="39">
        <f>'[1]539'!D25</f>
        <v>7</v>
      </c>
      <c r="G21" s="38">
        <f>SUM(D21:F21)</f>
        <v>31</v>
      </c>
      <c r="H21" s="38">
        <f>'[1]539'!F25</f>
        <v>4.33</v>
      </c>
      <c r="I21" s="35">
        <f>SUM(H21/E21)*1000</f>
        <v>433</v>
      </c>
      <c r="J21" s="37">
        <v>56</v>
      </c>
      <c r="K21" s="33" t="s">
        <v>11</v>
      </c>
      <c r="M21" s="36"/>
      <c r="O21" s="2"/>
      <c r="P21" s="40"/>
      <c r="Q21" s="40"/>
      <c r="R21" s="40"/>
      <c r="S21" s="2"/>
      <c r="T21" s="2"/>
      <c r="U21" s="2"/>
      <c r="V21" s="2"/>
    </row>
    <row r="22" spans="1:22" ht="20.25">
      <c r="A22" s="32">
        <v>9</v>
      </c>
      <c r="B22" s="34" t="s">
        <v>17</v>
      </c>
      <c r="C22" s="30" t="s">
        <v>2</v>
      </c>
      <c r="D22" s="39">
        <v>0</v>
      </c>
      <c r="E22" s="38">
        <v>0</v>
      </c>
      <c r="F22" s="38">
        <v>0</v>
      </c>
      <c r="G22" s="38">
        <f>SUM(D22:F22)</f>
        <v>0</v>
      </c>
      <c r="H22" s="38">
        <v>0</v>
      </c>
      <c r="I22" s="35">
        <v>0</v>
      </c>
      <c r="J22" s="37"/>
      <c r="K22" s="33" t="s">
        <v>1</v>
      </c>
      <c r="M22" s="36"/>
      <c r="P22" s="9"/>
      <c r="Q22" s="9"/>
      <c r="R22" s="9"/>
    </row>
    <row r="23" spans="1:22" ht="20.25">
      <c r="A23" s="32">
        <v>10</v>
      </c>
      <c r="B23" s="34" t="s">
        <v>16</v>
      </c>
      <c r="C23" s="30" t="s">
        <v>2</v>
      </c>
      <c r="D23" s="29">
        <f>'[1]53.12'!B25</f>
        <v>8</v>
      </c>
      <c r="E23" s="28">
        <f>'[1]53.12'!C25</f>
        <v>38</v>
      </c>
      <c r="F23" s="28">
        <f>'[1]53.12'!D25</f>
        <v>1</v>
      </c>
      <c r="G23" s="28">
        <f>SUM(D23:F23)</f>
        <v>47</v>
      </c>
      <c r="H23" s="28">
        <f>'[1]53.12'!F25</f>
        <v>84.800000000000011</v>
      </c>
      <c r="I23" s="35">
        <f>SUM(H23/E23)*1000</f>
        <v>2231.5789473684213</v>
      </c>
      <c r="J23" s="33">
        <v>181</v>
      </c>
      <c r="K23" s="33" t="s">
        <v>15</v>
      </c>
      <c r="M23" s="36"/>
      <c r="P23" s="9"/>
      <c r="Q23" s="9"/>
      <c r="R23" s="9"/>
    </row>
    <row r="24" spans="1:22" ht="20.25">
      <c r="A24" s="32">
        <v>11</v>
      </c>
      <c r="B24" s="34" t="s">
        <v>14</v>
      </c>
      <c r="C24" s="30" t="s">
        <v>2</v>
      </c>
      <c r="D24" s="29">
        <f>'[1]5311'!B25</f>
        <v>1</v>
      </c>
      <c r="E24" s="29">
        <f>'[1]5311'!C25</f>
        <v>7</v>
      </c>
      <c r="F24" s="29">
        <f>'[1]5311'!D25</f>
        <v>0</v>
      </c>
      <c r="G24" s="28">
        <f>SUM(D24:F24)</f>
        <v>8</v>
      </c>
      <c r="H24" s="28">
        <f>'[1]5311'!F25</f>
        <v>4.0289999999999999</v>
      </c>
      <c r="I24" s="35">
        <f>SUM(H24/E24)*1000</f>
        <v>575.57142857142856</v>
      </c>
      <c r="J24" s="33">
        <v>19</v>
      </c>
      <c r="K24" s="33" t="s">
        <v>13</v>
      </c>
      <c r="M24" s="36"/>
      <c r="P24" s="9"/>
      <c r="Q24" s="9"/>
      <c r="R24" s="9"/>
    </row>
    <row r="25" spans="1:22" ht="20.25">
      <c r="A25" s="32">
        <v>12</v>
      </c>
      <c r="B25" s="34" t="s">
        <v>12</v>
      </c>
      <c r="C25" s="30" t="s">
        <v>2</v>
      </c>
      <c r="D25" s="29">
        <f>'[1]5313'!B25</f>
        <v>0</v>
      </c>
      <c r="E25" s="28">
        <f>'[1]5313'!C25</f>
        <v>7</v>
      </c>
      <c r="F25" s="28">
        <f>'[1]5313'!D25</f>
        <v>0</v>
      </c>
      <c r="G25" s="28">
        <f>SUM(D25:F25)</f>
        <v>7</v>
      </c>
      <c r="H25" s="28">
        <f>'[1]5313'!F25</f>
        <v>2.327</v>
      </c>
      <c r="I25" s="35">
        <f>SUM(H25/E25)*1000</f>
        <v>332.42857142857139</v>
      </c>
      <c r="J25" s="33">
        <v>21</v>
      </c>
      <c r="K25" s="33" t="s">
        <v>11</v>
      </c>
      <c r="L25" s="4"/>
      <c r="M25" s="9"/>
      <c r="N25" s="9"/>
      <c r="O25" s="9"/>
    </row>
    <row r="26" spans="1:22" ht="20.25">
      <c r="A26" s="32">
        <v>13</v>
      </c>
      <c r="B26" s="34" t="s">
        <v>10</v>
      </c>
      <c r="C26" s="30" t="s">
        <v>2</v>
      </c>
      <c r="D26" s="29">
        <v>0</v>
      </c>
      <c r="E26" s="28">
        <v>0</v>
      </c>
      <c r="F26" s="28">
        <v>0</v>
      </c>
      <c r="G26" s="28">
        <f>SUM(D26:F26)</f>
        <v>0</v>
      </c>
      <c r="H26" s="27">
        <v>0</v>
      </c>
      <c r="I26" s="26">
        <v>0</v>
      </c>
      <c r="J26" s="25"/>
      <c r="K26" s="25" t="s">
        <v>1</v>
      </c>
      <c r="L26" s="4"/>
      <c r="M26" s="9"/>
      <c r="N26" s="9"/>
      <c r="O26" s="9"/>
    </row>
    <row r="27" spans="1:22" ht="20.25">
      <c r="A27" s="32">
        <v>14</v>
      </c>
      <c r="B27" s="34" t="s">
        <v>9</v>
      </c>
      <c r="C27" s="30" t="s">
        <v>2</v>
      </c>
      <c r="D27" s="29">
        <v>0</v>
      </c>
      <c r="E27" s="28">
        <v>0</v>
      </c>
      <c r="F27" s="28">
        <v>0</v>
      </c>
      <c r="G27" s="28">
        <f>SUM(D27:F27)</f>
        <v>0</v>
      </c>
      <c r="H27" s="28">
        <v>0</v>
      </c>
      <c r="I27" s="26">
        <v>0</v>
      </c>
      <c r="J27" s="33"/>
      <c r="K27" s="33" t="s">
        <v>1</v>
      </c>
      <c r="L27" s="4"/>
      <c r="M27" s="9"/>
      <c r="N27" s="9"/>
      <c r="O27" s="9"/>
    </row>
    <row r="28" spans="1:22" ht="20.25">
      <c r="A28" s="32">
        <v>15</v>
      </c>
      <c r="B28" s="34" t="s">
        <v>8</v>
      </c>
      <c r="C28" s="30" t="s">
        <v>2</v>
      </c>
      <c r="D28" s="29">
        <v>0</v>
      </c>
      <c r="E28" s="28">
        <v>0</v>
      </c>
      <c r="F28" s="28">
        <v>0</v>
      </c>
      <c r="G28" s="28">
        <f>SUM(D28:F28)</f>
        <v>0</v>
      </c>
      <c r="H28" s="28">
        <v>0</v>
      </c>
      <c r="I28" s="26">
        <v>0</v>
      </c>
      <c r="J28" s="33"/>
      <c r="K28" s="33" t="s">
        <v>1</v>
      </c>
      <c r="L28" s="4"/>
      <c r="M28" s="9"/>
      <c r="N28" s="9"/>
      <c r="O28" s="9"/>
    </row>
    <row r="29" spans="1:22" ht="20.25">
      <c r="A29" s="32">
        <v>16</v>
      </c>
      <c r="B29" s="34" t="s">
        <v>7</v>
      </c>
      <c r="C29" s="30" t="s">
        <v>2</v>
      </c>
      <c r="D29" s="29">
        <f>'[1]53.10'!B25</f>
        <v>11</v>
      </c>
      <c r="E29" s="28">
        <f>'[1]53.10'!C25</f>
        <v>14</v>
      </c>
      <c r="F29" s="28">
        <f>'[1]53.10'!D25</f>
        <v>1</v>
      </c>
      <c r="G29" s="28">
        <f>SUM(D29:F29)</f>
        <v>26</v>
      </c>
      <c r="H29" s="28">
        <f>'[1]53.10'!F25</f>
        <v>6.1700000000000008</v>
      </c>
      <c r="I29" s="35">
        <f>SUM(H29/E29)*1000</f>
        <v>440.71428571428578</v>
      </c>
      <c r="J29" s="33">
        <v>110</v>
      </c>
      <c r="K29" s="33" t="s">
        <v>6</v>
      </c>
      <c r="L29" s="4"/>
      <c r="M29" s="9"/>
      <c r="N29" s="9"/>
      <c r="O29" s="9"/>
    </row>
    <row r="30" spans="1:22" ht="20.25">
      <c r="A30" s="32">
        <v>17</v>
      </c>
      <c r="B30" s="34" t="s">
        <v>5</v>
      </c>
      <c r="C30" s="30" t="s">
        <v>2</v>
      </c>
      <c r="D30" s="29">
        <v>0</v>
      </c>
      <c r="E30" s="28">
        <v>0</v>
      </c>
      <c r="F30" s="28">
        <v>0</v>
      </c>
      <c r="G30" s="28">
        <f>SUM(D30:F30)</f>
        <v>0</v>
      </c>
      <c r="H30" s="28">
        <v>0</v>
      </c>
      <c r="I30" s="26">
        <v>0</v>
      </c>
      <c r="J30" s="33"/>
      <c r="K30" s="33" t="s">
        <v>1</v>
      </c>
      <c r="L30" s="4"/>
    </row>
    <row r="31" spans="1:22" ht="20.25">
      <c r="A31" s="32">
        <v>18</v>
      </c>
      <c r="B31" s="31" t="s">
        <v>4</v>
      </c>
      <c r="C31" s="30" t="s">
        <v>2</v>
      </c>
      <c r="D31" s="29">
        <v>0</v>
      </c>
      <c r="E31" s="28">
        <v>0</v>
      </c>
      <c r="F31" s="28">
        <v>0</v>
      </c>
      <c r="G31" s="28">
        <v>0</v>
      </c>
      <c r="H31" s="27">
        <v>0</v>
      </c>
      <c r="I31" s="26">
        <v>0</v>
      </c>
      <c r="J31" s="25"/>
      <c r="K31" s="25" t="s">
        <v>1</v>
      </c>
      <c r="L31" s="4"/>
    </row>
    <row r="32" spans="1:22" ht="20.25">
      <c r="A32" s="24">
        <v>19</v>
      </c>
      <c r="B32" s="23" t="s">
        <v>3</v>
      </c>
      <c r="C32" s="22" t="s">
        <v>2</v>
      </c>
      <c r="D32" s="21">
        <v>0</v>
      </c>
      <c r="E32" s="20">
        <v>0</v>
      </c>
      <c r="F32" s="20">
        <v>0</v>
      </c>
      <c r="G32" s="20">
        <v>0</v>
      </c>
      <c r="H32" s="19">
        <v>0</v>
      </c>
      <c r="I32" s="18">
        <v>0</v>
      </c>
      <c r="J32" s="17"/>
      <c r="K32" s="16" t="s">
        <v>1</v>
      </c>
      <c r="L32" s="4"/>
      <c r="M32" s="4"/>
      <c r="N32" s="4"/>
      <c r="O32" s="4"/>
    </row>
    <row r="33" spans="1:15" ht="26.25" customHeight="1">
      <c r="A33" s="15"/>
      <c r="B33" s="15"/>
      <c r="C33" s="14" t="s">
        <v>0</v>
      </c>
      <c r="D33" s="13">
        <f>SUM(D7:D32)</f>
        <v>12872.75</v>
      </c>
      <c r="E33" s="13">
        <f>SUM(E7:E32)</f>
        <v>99281.5</v>
      </c>
      <c r="F33" s="13">
        <f>SUM(F7:F32)</f>
        <v>2005</v>
      </c>
      <c r="G33" s="13">
        <f>SUM(G7:G32)</f>
        <v>114159.25</v>
      </c>
      <c r="H33" s="13">
        <f>SUM(H7:H32)</f>
        <v>1563780.4400000002</v>
      </c>
      <c r="I33" s="13">
        <f>SUM(I7:I32)</f>
        <v>365955.27951788338</v>
      </c>
      <c r="J33" s="13"/>
      <c r="K33" s="12"/>
      <c r="L33" s="4"/>
      <c r="M33" s="4"/>
      <c r="N33" s="4"/>
      <c r="O33" s="4"/>
    </row>
    <row r="34" spans="1:15" ht="15">
      <c r="A34" s="11"/>
      <c r="B34" s="11"/>
      <c r="C34" s="10"/>
      <c r="D34" s="9"/>
      <c r="E34" s="9"/>
      <c r="F34" s="9"/>
      <c r="G34" s="9"/>
      <c r="H34" s="9"/>
      <c r="I34" s="9"/>
      <c r="J34" s="9"/>
      <c r="K34" s="4"/>
      <c r="L34" s="4"/>
      <c r="M34" s="4"/>
      <c r="N34" s="4"/>
      <c r="O34" s="4"/>
    </row>
    <row r="35" spans="1:15" ht="15">
      <c r="A35" s="11"/>
      <c r="B35" s="11"/>
      <c r="C35" s="10"/>
      <c r="D35" s="9"/>
      <c r="E35" s="9"/>
      <c r="F35" s="9"/>
      <c r="G35" s="9"/>
      <c r="H35" s="9"/>
      <c r="I35" s="9"/>
      <c r="J35" s="9"/>
      <c r="K35" s="4"/>
      <c r="L35" s="4"/>
      <c r="M35" s="4"/>
      <c r="N35" s="4"/>
      <c r="O35" s="4"/>
    </row>
    <row r="36" spans="1:15" ht="15">
      <c r="A36" s="11"/>
      <c r="B36" s="11"/>
      <c r="C36" s="10"/>
      <c r="D36" s="9"/>
      <c r="E36" s="9"/>
      <c r="F36" s="9"/>
      <c r="G36" s="9"/>
      <c r="H36" s="9"/>
      <c r="I36" s="9"/>
      <c r="J36" s="9"/>
      <c r="K36" s="4"/>
    </row>
    <row r="37" spans="1:15" ht="15">
      <c r="A37" s="11"/>
      <c r="B37" s="11"/>
      <c r="C37" s="10"/>
      <c r="D37" s="9"/>
      <c r="E37" s="9"/>
      <c r="F37" s="9"/>
      <c r="G37" s="9"/>
      <c r="H37" s="9"/>
      <c r="I37" s="9"/>
      <c r="J37" s="9"/>
      <c r="K37" s="4"/>
    </row>
    <row r="38" spans="1:15" ht="15">
      <c r="A38" s="11"/>
      <c r="B38" s="11"/>
      <c r="C38" s="10"/>
      <c r="D38" s="9"/>
      <c r="E38" s="9"/>
      <c r="F38" s="9"/>
      <c r="G38" s="9"/>
      <c r="H38" s="9"/>
      <c r="I38" s="9"/>
      <c r="J38" s="9"/>
      <c r="K38" s="4"/>
    </row>
    <row r="39" spans="1:15" ht="15">
      <c r="A39" s="11"/>
      <c r="B39" s="11"/>
      <c r="C39" s="10"/>
      <c r="D39" s="9"/>
      <c r="E39" s="9"/>
      <c r="F39" s="9"/>
      <c r="G39" s="9"/>
      <c r="H39" s="9"/>
      <c r="I39" s="9"/>
      <c r="J39" s="9"/>
      <c r="K39" s="4"/>
    </row>
    <row r="40" spans="1:15" ht="15">
      <c r="A40" s="11"/>
      <c r="B40" s="11"/>
      <c r="C40" s="10"/>
      <c r="D40" s="9"/>
      <c r="E40" s="9"/>
      <c r="F40" s="9"/>
      <c r="G40" s="9"/>
      <c r="H40" s="9"/>
      <c r="I40" s="9"/>
      <c r="J40" s="9"/>
      <c r="K40" s="4"/>
    </row>
    <row r="41" spans="1:15" ht="15">
      <c r="A41" s="11"/>
      <c r="B41" s="11"/>
      <c r="C41" s="10"/>
      <c r="D41" s="9"/>
      <c r="E41" s="9"/>
      <c r="F41" s="9"/>
      <c r="G41" s="9"/>
      <c r="H41" s="9"/>
      <c r="I41" s="9"/>
      <c r="J41" s="9"/>
      <c r="K41" s="4"/>
    </row>
    <row r="42" spans="1:15" ht="15">
      <c r="A42" s="11"/>
      <c r="B42" s="11"/>
      <c r="C42" s="10"/>
      <c r="D42" s="9"/>
      <c r="E42" s="9"/>
      <c r="F42" s="9"/>
      <c r="G42" s="9"/>
      <c r="H42" s="9"/>
      <c r="I42" s="9"/>
      <c r="J42" s="9"/>
      <c r="K42" s="4"/>
    </row>
    <row r="43" spans="1:15">
      <c r="A43" s="8"/>
      <c r="B43" s="8"/>
      <c r="C43" s="7"/>
      <c r="D43" s="4"/>
      <c r="E43" s="4"/>
      <c r="F43" s="4"/>
      <c r="G43" s="4"/>
      <c r="H43" s="4"/>
      <c r="I43" s="4"/>
      <c r="J43" s="4"/>
      <c r="K43" s="4"/>
    </row>
    <row r="44" spans="1:15">
      <c r="A44" s="6"/>
      <c r="B44" s="6"/>
      <c r="C44" s="5"/>
      <c r="D44" s="4"/>
      <c r="E44" s="4"/>
      <c r="F44" s="4"/>
      <c r="G44" s="4"/>
      <c r="H44" s="4"/>
      <c r="I44" s="4"/>
      <c r="J44" s="4"/>
      <c r="K44" s="4"/>
    </row>
    <row r="45" spans="1:15">
      <c r="A45" s="4"/>
      <c r="B45" s="4"/>
      <c r="D45" s="4"/>
      <c r="E45" s="4"/>
      <c r="F45" s="4"/>
      <c r="G45" s="4"/>
      <c r="H45" s="4"/>
      <c r="I45" s="4"/>
      <c r="J45" s="4"/>
      <c r="K45" s="4"/>
    </row>
    <row r="46" spans="1:15">
      <c r="A46" s="4"/>
      <c r="B46" s="4"/>
      <c r="D46" s="4"/>
      <c r="E46" s="4"/>
      <c r="F46" s="4"/>
      <c r="G46" s="4"/>
      <c r="H46" s="4"/>
      <c r="I46" s="4"/>
      <c r="J46" s="4"/>
      <c r="K46" s="4"/>
    </row>
    <row r="47" spans="1:15">
      <c r="A47" s="4"/>
      <c r="B47" s="4"/>
      <c r="D47" s="4"/>
      <c r="E47" s="4"/>
      <c r="F47" s="4"/>
      <c r="G47" s="4"/>
      <c r="H47" s="4"/>
      <c r="I47" s="4"/>
      <c r="J47" s="4"/>
      <c r="K47" s="4"/>
    </row>
    <row r="48" spans="1:15">
      <c r="A48" s="4"/>
      <c r="B48" s="4"/>
      <c r="D48" s="4"/>
      <c r="E48" s="4"/>
      <c r="F48" s="4"/>
      <c r="G48" s="4"/>
      <c r="H48" s="4"/>
      <c r="I48" s="4"/>
      <c r="J48" s="4"/>
      <c r="K48" s="4"/>
    </row>
    <row r="49" spans="1:15">
      <c r="A49" s="4"/>
      <c r="B49" s="4"/>
      <c r="D49" s="4"/>
      <c r="E49" s="4"/>
      <c r="F49" s="4"/>
      <c r="G49" s="4"/>
      <c r="H49" s="4"/>
      <c r="I49" s="4"/>
      <c r="J49" s="4"/>
      <c r="K49" s="4"/>
    </row>
    <row r="50" spans="1:15" ht="20.25">
      <c r="A50" s="4"/>
      <c r="B50" s="4"/>
      <c r="D50" s="4"/>
      <c r="E50" s="4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0.25">
      <c r="A51" s="4"/>
      <c r="B51" s="4"/>
      <c r="D51" s="4"/>
      <c r="E51" s="4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20.25">
      <c r="A52" s="4"/>
      <c r="B52" s="4"/>
      <c r="D52" s="4"/>
      <c r="E52" s="4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0.25">
      <c r="A53" s="4"/>
      <c r="B53" s="4"/>
      <c r="D53" s="4"/>
      <c r="E53" s="4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20.25">
      <c r="A54" s="4"/>
      <c r="B54" s="4"/>
      <c r="D54" s="4"/>
      <c r="E54" s="4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0.25">
      <c r="F55" s="2"/>
      <c r="G55" s="2"/>
      <c r="H55" s="3"/>
      <c r="I55" s="3"/>
      <c r="J55" s="2"/>
      <c r="K55" s="3"/>
      <c r="L55" s="2"/>
      <c r="M55" s="2"/>
      <c r="N55" s="2"/>
      <c r="O55" s="2"/>
    </row>
    <row r="56" spans="1:15" ht="20.25"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20.25"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sheetProtection formatCells="0" formatColumns="0" formatRows="0" insertColumns="0" insertRows="0" insertHyperlinks="0" deleteColumns="0" deleteRows="0"/>
  <mergeCells count="7">
    <mergeCell ref="A1:K1"/>
    <mergeCell ref="A2:K2"/>
    <mergeCell ref="D4:G4"/>
    <mergeCell ref="H4:I4"/>
    <mergeCell ref="A3:K3"/>
    <mergeCell ref="A4:A5"/>
    <mergeCell ref="B4:B5"/>
  </mergeCells>
  <printOptions horizontalCentered="1"/>
  <pageMargins left="0.20866141699999999" right="0.20866141699999999" top="0.24803149599999999" bottom="0.24803149599999999" header="0.31496062992126" footer="0.31496062992126"/>
  <pageSetup paperSize="5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Prov</vt:lpstr>
      <vt:lpstr>Prov!Print_Area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2024-08-06T00:39:48Z</dcterms:created>
  <dcterms:modified xsi:type="dcterms:W3CDTF">2024-08-06T00:40:03Z</dcterms:modified>
</cp:coreProperties>
</file>